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OUTUBE 3\CASH FLOW STATEMENT\DIRECT METHOD\"/>
    </mc:Choice>
  </mc:AlternateContent>
  <bookViews>
    <workbookView xWindow="0" yWindow="17052" windowWidth="20160" windowHeight="7872"/>
  </bookViews>
  <sheets>
    <sheet name="Question  " sheetId="1" r:id="rId1"/>
    <sheet name="ANSWER INDIRECT METHOD " sheetId="2" r:id="rId2"/>
    <sheet name="ANSWER DIRECT METHOD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E83" i="4"/>
  <c r="E77" i="4"/>
  <c r="J40" i="4"/>
  <c r="J34" i="4"/>
  <c r="J26" i="4"/>
  <c r="J27" i="4"/>
  <c r="J25" i="4"/>
  <c r="E49" i="4"/>
  <c r="J68" i="4"/>
  <c r="E71" i="4"/>
  <c r="J66" i="4"/>
  <c r="J72" i="4" s="1"/>
  <c r="E67" i="4" s="1"/>
  <c r="J28" i="4" l="1"/>
  <c r="E72" i="4"/>
  <c r="H9" i="4"/>
  <c r="J54" i="4"/>
  <c r="J57" i="4"/>
  <c r="E54" i="4"/>
  <c r="E50" i="4"/>
  <c r="J46" i="4"/>
  <c r="J45" i="4"/>
  <c r="E36" i="4"/>
  <c r="J37" i="4"/>
  <c r="E34" i="4"/>
  <c r="E40" i="4" s="1"/>
  <c r="J90" i="4"/>
  <c r="J87" i="4"/>
  <c r="E87" i="4"/>
  <c r="E80" i="4"/>
  <c r="J78" i="4"/>
  <c r="J77" i="4"/>
  <c r="C26" i="4"/>
  <c r="B26" i="4"/>
  <c r="G24" i="4"/>
  <c r="G23" i="4"/>
  <c r="G22" i="4"/>
  <c r="G21" i="4"/>
  <c r="G17" i="4"/>
  <c r="D17" i="4"/>
  <c r="B17" i="4"/>
  <c r="J60" i="4" l="1"/>
  <c r="E56" i="4"/>
  <c r="E60" i="4" s="1"/>
  <c r="J83" i="4"/>
  <c r="J93" i="4"/>
  <c r="E89" i="4" s="1"/>
  <c r="G16" i="4" s="1"/>
  <c r="J18" i="4" s="1"/>
  <c r="H32" i="2"/>
  <c r="H30" i="2"/>
  <c r="H29" i="2"/>
  <c r="J48" i="4" l="1"/>
  <c r="E93" i="4"/>
  <c r="H14" i="2"/>
  <c r="F43" i="2"/>
  <c r="J51" i="4" l="1"/>
  <c r="E45" i="4" s="1"/>
  <c r="H16" i="2"/>
  <c r="H31" i="2"/>
  <c r="C30" i="2"/>
  <c r="B30" i="2"/>
  <c r="F28" i="2"/>
  <c r="F27" i="2"/>
  <c r="F26" i="2"/>
  <c r="F25" i="2"/>
  <c r="F21" i="2"/>
  <c r="B21" i="2" s="1"/>
  <c r="C21" i="2"/>
  <c r="H61" i="2"/>
  <c r="H64" i="2" s="1"/>
  <c r="H58" i="2"/>
  <c r="D58" i="2"/>
  <c r="E51" i="4" l="1"/>
  <c r="H8" i="4"/>
  <c r="D64" i="2"/>
  <c r="D60" i="2"/>
  <c r="F20" i="2" s="1"/>
  <c r="H22" i="2" s="1"/>
  <c r="D51" i="2"/>
  <c r="D54" i="2" s="1"/>
  <c r="H49" i="2" l="1"/>
  <c r="H48" i="2"/>
  <c r="F42" i="2"/>
  <c r="F41" i="2"/>
  <c r="F40" i="2"/>
  <c r="F37" i="2"/>
  <c r="F36" i="2"/>
  <c r="F38" i="2" s="1"/>
  <c r="H7" i="2" s="1"/>
  <c r="H9" i="2" s="1"/>
  <c r="F14" i="2"/>
  <c r="C14" i="2"/>
  <c r="B14" i="2"/>
  <c r="F13" i="2"/>
  <c r="C13" i="2"/>
  <c r="B13" i="2"/>
  <c r="F12" i="2"/>
  <c r="C12" i="2"/>
  <c r="B12" i="2"/>
  <c r="F11" i="2"/>
  <c r="C11" i="2"/>
  <c r="H8" i="2"/>
  <c r="D29" i="1"/>
  <c r="D27" i="1"/>
  <c r="D26" i="1"/>
  <c r="D25" i="1"/>
  <c r="B25" i="1"/>
  <c r="D23" i="1"/>
  <c r="B23" i="1"/>
  <c r="D22" i="1"/>
  <c r="G13" i="1"/>
  <c r="F13" i="1"/>
  <c r="D13" i="1"/>
  <c r="G15" i="1" s="1"/>
  <c r="C13" i="1"/>
  <c r="F15" i="1" s="1"/>
  <c r="B11" i="2" l="1"/>
  <c r="H15" i="2"/>
  <c r="H17" i="2" s="1"/>
  <c r="H54" i="2"/>
  <c r="D48" i="2" s="1"/>
  <c r="H7" i="4"/>
  <c r="J10" i="4" s="1"/>
  <c r="J12" i="4"/>
</calcChain>
</file>

<file path=xl/sharedStrings.xml><?xml version="1.0" encoding="utf-8"?>
<sst xmlns="http://schemas.openxmlformats.org/spreadsheetml/2006/main" count="184" uniqueCount="111">
  <si>
    <t>Assets</t>
  </si>
  <si>
    <t>Cash &amp; Equivalents</t>
  </si>
  <si>
    <t>Accounts Recievable</t>
  </si>
  <si>
    <t xml:space="preserve">inventory </t>
  </si>
  <si>
    <t xml:space="preserve">Fixed assets </t>
  </si>
  <si>
    <t>Other assets</t>
  </si>
  <si>
    <t>Accounts Payable</t>
  </si>
  <si>
    <t>Notes payable</t>
  </si>
  <si>
    <t>Accrued wages</t>
  </si>
  <si>
    <t>Accrued taxes</t>
  </si>
  <si>
    <t>Long term debts</t>
  </si>
  <si>
    <t>Common stock</t>
  </si>
  <si>
    <t>Retained earning</t>
  </si>
  <si>
    <t>Liabilities</t>
  </si>
  <si>
    <t>Statement of income and retained earning</t>
  </si>
  <si>
    <t>For the year ended December 31, 2020</t>
  </si>
  <si>
    <t>Net Sales</t>
  </si>
  <si>
    <t>Expenses</t>
  </si>
  <si>
    <t>Cost of goods sold</t>
  </si>
  <si>
    <t>selling general and admin</t>
  </si>
  <si>
    <t>Deprecaition</t>
  </si>
  <si>
    <t>Interest</t>
  </si>
  <si>
    <t>Add:</t>
  </si>
  <si>
    <t>Retain earning Dec 2019</t>
  </si>
  <si>
    <t>Less:</t>
  </si>
  <si>
    <t>Income Tax</t>
  </si>
  <si>
    <t>Divided</t>
  </si>
  <si>
    <t>Retain Earning Dec 31, 2020</t>
  </si>
  <si>
    <t xml:space="preserve">Required </t>
  </si>
  <si>
    <t>Following are the comparative balance sheetof Nasir Corporation at December 31 are as</t>
  </si>
  <si>
    <t>Nasir Corporation</t>
  </si>
  <si>
    <t>Cash Flow Statement</t>
  </si>
  <si>
    <t>For the year ended Dec 31, 2020</t>
  </si>
  <si>
    <t>CASH FLOW FROM OPERATING ACTIVITIES</t>
  </si>
  <si>
    <t>Net profit before interest &amp; tax ( W - 1 )</t>
  </si>
  <si>
    <t>w -1</t>
  </si>
  <si>
    <t>Calculation For Net Income before tax &amp; Interst</t>
  </si>
  <si>
    <t xml:space="preserve">Retain earning ( Closing ) </t>
  </si>
  <si>
    <t xml:space="preserve">Retain earning ( Opening ) </t>
  </si>
  <si>
    <t>Interst expense for the period</t>
  </si>
  <si>
    <t>Income tax for the current period</t>
  </si>
  <si>
    <t>Income before tax and interst</t>
  </si>
  <si>
    <t>Add: Depreciation</t>
  </si>
  <si>
    <t>Operating Profit</t>
  </si>
  <si>
    <t>Cash used by operation</t>
  </si>
  <si>
    <t xml:space="preserve">Less: income tax paid ( W-2 ) </t>
  </si>
  <si>
    <t>W-2</t>
  </si>
  <si>
    <t>Calculation For Actual Tax Paid</t>
  </si>
  <si>
    <t>Accrued Taxes</t>
  </si>
  <si>
    <t>Cash</t>
  </si>
  <si>
    <t>B/d</t>
  </si>
  <si>
    <t>Tax for the period</t>
  </si>
  <si>
    <t>C/d</t>
  </si>
  <si>
    <t>Net cash used by operating activities</t>
  </si>
  <si>
    <t>CASH FLOW FROM INVESTING ACTIVITIES</t>
  </si>
  <si>
    <t xml:space="preserve">Purcahase of fixed assets ( w - 3 ) </t>
  </si>
  <si>
    <t>W-3</t>
  </si>
  <si>
    <t>Net Fixed Assets</t>
  </si>
  <si>
    <t>Calculation for fixed assets purchased or sold.</t>
  </si>
  <si>
    <t>Depreciation</t>
  </si>
  <si>
    <t xml:space="preserve">Cash ( Balance ) </t>
  </si>
  <si>
    <t>Net cash used by investing activities</t>
  </si>
  <si>
    <t>CASH FLOW FROM FINANCING ACTIVITIES</t>
  </si>
  <si>
    <t>Interst paid</t>
  </si>
  <si>
    <t>Dividend paid</t>
  </si>
  <si>
    <t>Received from long term debts</t>
  </si>
  <si>
    <t>Issurance of common stock</t>
  </si>
  <si>
    <t>Net cash generated from financing activites</t>
  </si>
  <si>
    <t>Add: Cash and cash equivalent at begning of the year</t>
  </si>
  <si>
    <t>Cash and cash equivalent at ending of period</t>
  </si>
  <si>
    <t>Purchased of fixed assets</t>
  </si>
  <si>
    <t>xxx</t>
  </si>
  <si>
    <t>(xxx)</t>
  </si>
  <si>
    <t>Sale of fixed assets</t>
  </si>
  <si>
    <t>interst received</t>
  </si>
  <si>
    <t>Divided received</t>
  </si>
  <si>
    <r>
      <rPr>
        <b/>
        <u/>
        <sz val="18"/>
        <color theme="1"/>
        <rFont val="Calibri"/>
        <family val="2"/>
        <scheme val="minor"/>
      </rPr>
      <t xml:space="preserve">Outflow </t>
    </r>
    <r>
      <rPr>
        <sz val="18"/>
        <color theme="1"/>
        <rFont val="Calibri"/>
        <family val="2"/>
        <scheme val="minor"/>
      </rPr>
      <t>of long term assets</t>
    </r>
  </si>
  <si>
    <t>Issue of share capital</t>
  </si>
  <si>
    <t>Issue of debenture</t>
  </si>
  <si>
    <t>Received from long term loans</t>
  </si>
  <si>
    <t>Payment of long term loan</t>
  </si>
  <si>
    <t>Diff:</t>
  </si>
  <si>
    <t>W-1</t>
  </si>
  <si>
    <t>CALCULATION FOR CASH RECEIVED FROM CUSTOMERS</t>
  </si>
  <si>
    <t>Accounts Receivable</t>
  </si>
  <si>
    <t>Sales</t>
  </si>
  <si>
    <t>Cash Balance</t>
  </si>
  <si>
    <t xml:space="preserve">Cash Received From Customers  ( W - 1 ) </t>
  </si>
  <si>
    <t>CALCULATION FOR CASH PAID TO CREDITORS</t>
  </si>
  <si>
    <t>Accounts Payable / Notes Payable</t>
  </si>
  <si>
    <t>Opening A/P</t>
  </si>
  <si>
    <t>Opening N/P</t>
  </si>
  <si>
    <t>Closing A/P</t>
  </si>
  <si>
    <t>Closing N/P</t>
  </si>
  <si>
    <t>Purchased</t>
  </si>
  <si>
    <t>Inventory A/c</t>
  </si>
  <si>
    <t>Purchases</t>
  </si>
  <si>
    <t xml:space="preserve">Balance </t>
  </si>
  <si>
    <t xml:space="preserve">Less: Cash paid to creditors         ( W - 2 ) </t>
  </si>
  <si>
    <t xml:space="preserve">Less: Other Expenses paid           ( W - 3 ) </t>
  </si>
  <si>
    <t>CALCULATION FOR CASH PAID FOR EXPENSES</t>
  </si>
  <si>
    <t xml:space="preserve">          Accrued Expenses</t>
  </si>
  <si>
    <t>Expense for the year</t>
  </si>
  <si>
    <t>Cash balancing</t>
  </si>
  <si>
    <t>1 ) Prepare a cash flow statement using indirect method for the year ended December 31,2020</t>
  </si>
  <si>
    <t>2 ) Prepare a cash flow statement using direct method for the year ended December 31,2020</t>
  </si>
  <si>
    <t>W-4</t>
  </si>
  <si>
    <t xml:space="preserve">Less: income tax paid                   ( W - 4 ) </t>
  </si>
  <si>
    <t xml:space="preserve">Purcahase of fixed assets            ( W - 5 )  </t>
  </si>
  <si>
    <t>W-5</t>
  </si>
  <si>
    <t>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</si>
</sst>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1" xfId="1" applyNumberFormat="1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/>
    <xf numFmtId="0" fontId="4" fillId="0" borderId="0" xfId="0" applyFont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1" xfId="1" applyNumberFormat="1" applyFont="1" applyBorder="1"/>
    <xf numFmtId="0" fontId="2" fillId="0" borderId="0" xfId="0" applyFont="1" applyAlignment="1">
      <alignment horizontal="right"/>
    </xf>
    <xf numFmtId="164" fontId="4" fillId="0" borderId="0" xfId="1" applyNumberFormat="1" applyFont="1"/>
    <xf numFmtId="0" fontId="2" fillId="0" borderId="13" xfId="0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3" fillId="0" borderId="14" xfId="1" applyNumberFormat="1" applyFont="1" applyBorder="1"/>
    <xf numFmtId="164" fontId="2" fillId="0" borderId="0" xfId="0" applyNumberFormat="1" applyFont="1"/>
    <xf numFmtId="164" fontId="2" fillId="0" borderId="17" xfId="1" applyNumberFormat="1" applyFont="1" applyBorder="1"/>
    <xf numFmtId="164" fontId="3" fillId="0" borderId="0" xfId="1" applyNumberFormat="1" applyFont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B2" sqref="B2"/>
    </sheetView>
  </sheetViews>
  <sheetFormatPr defaultRowHeight="23.4" x14ac:dyDescent="0.45"/>
  <cols>
    <col min="1" max="1" width="7.109375" style="1" customWidth="1"/>
    <col min="2" max="2" width="39.5546875" style="1" customWidth="1"/>
    <col min="3" max="3" width="14.44140625" style="2" customWidth="1"/>
    <col min="4" max="4" width="15" style="2" customWidth="1"/>
    <col min="5" max="5" width="32" style="1" customWidth="1"/>
    <col min="6" max="7" width="15.21875" style="1" customWidth="1"/>
    <col min="8" max="16384" width="8.88671875" style="1"/>
  </cols>
  <sheetData>
    <row r="1" spans="2:8" x14ac:dyDescent="0.45">
      <c r="C1" s="1"/>
      <c r="D1" s="1"/>
    </row>
    <row r="2" spans="2:8" x14ac:dyDescent="0.45">
      <c r="C2" s="1"/>
      <c r="D2" s="1"/>
    </row>
    <row r="3" spans="2:8" ht="24" thickBot="1" x14ac:dyDescent="0.5">
      <c r="B3" s="1" t="s">
        <v>29</v>
      </c>
      <c r="C3" s="1"/>
      <c r="D3" s="1"/>
    </row>
    <row r="4" spans="2:8" s="4" customFormat="1" ht="24" thickBot="1" x14ac:dyDescent="0.5">
      <c r="B4" s="5" t="s">
        <v>0</v>
      </c>
      <c r="C4" s="10">
        <v>2019</v>
      </c>
      <c r="D4" s="10">
        <v>2020</v>
      </c>
      <c r="E4" s="15" t="s">
        <v>13</v>
      </c>
      <c r="F4" s="10">
        <v>2019</v>
      </c>
      <c r="G4" s="10">
        <v>2020</v>
      </c>
    </row>
    <row r="5" spans="2:8" x14ac:dyDescent="0.45">
      <c r="B5" s="6" t="s">
        <v>1</v>
      </c>
      <c r="C5" s="11">
        <v>5000</v>
      </c>
      <c r="D5" s="11">
        <v>3000</v>
      </c>
      <c r="E5" s="16" t="s">
        <v>6</v>
      </c>
      <c r="F5" s="11">
        <v>5000</v>
      </c>
      <c r="G5" s="11">
        <v>8000</v>
      </c>
    </row>
    <row r="6" spans="2:8" x14ac:dyDescent="0.45">
      <c r="B6" s="7" t="s">
        <v>2</v>
      </c>
      <c r="C6" s="12">
        <v>15000</v>
      </c>
      <c r="D6" s="12">
        <v>22000</v>
      </c>
      <c r="E6" s="17" t="s">
        <v>7</v>
      </c>
      <c r="F6" s="12">
        <v>20000</v>
      </c>
      <c r="G6" s="12">
        <v>0</v>
      </c>
    </row>
    <row r="7" spans="2:8" x14ac:dyDescent="0.45">
      <c r="B7" s="7" t="s">
        <v>3</v>
      </c>
      <c r="C7" s="12">
        <v>12000</v>
      </c>
      <c r="D7" s="12">
        <v>15000</v>
      </c>
      <c r="E7" s="17" t="s">
        <v>8</v>
      </c>
      <c r="F7" s="12">
        <v>2000</v>
      </c>
      <c r="G7" s="12">
        <v>2000</v>
      </c>
    </row>
    <row r="8" spans="2:8" x14ac:dyDescent="0.45">
      <c r="B8" s="7" t="s">
        <v>4</v>
      </c>
      <c r="C8" s="12">
        <v>50000</v>
      </c>
      <c r="D8" s="12">
        <v>55000</v>
      </c>
      <c r="E8" s="17" t="s">
        <v>9</v>
      </c>
      <c r="F8" s="12">
        <v>3000</v>
      </c>
      <c r="G8" s="12">
        <v>5000</v>
      </c>
    </row>
    <row r="9" spans="2:8" x14ac:dyDescent="0.45">
      <c r="B9" s="7" t="s">
        <v>5</v>
      </c>
      <c r="C9" s="12">
        <v>8000</v>
      </c>
      <c r="D9" s="12">
        <v>5000</v>
      </c>
      <c r="E9" s="17" t="s">
        <v>10</v>
      </c>
      <c r="F9" s="12">
        <v>0</v>
      </c>
      <c r="G9" s="12">
        <v>15000</v>
      </c>
    </row>
    <row r="10" spans="2:8" x14ac:dyDescent="0.45">
      <c r="B10" s="7"/>
      <c r="C10" s="12"/>
      <c r="D10" s="12"/>
      <c r="E10" s="17" t="s">
        <v>11</v>
      </c>
      <c r="F10" s="12">
        <v>20000</v>
      </c>
      <c r="G10" s="12">
        <v>26000</v>
      </c>
    </row>
    <row r="11" spans="2:8" x14ac:dyDescent="0.45">
      <c r="B11" s="7"/>
      <c r="C11" s="12"/>
      <c r="D11" s="12"/>
      <c r="E11" s="17" t="s">
        <v>12</v>
      </c>
      <c r="F11" s="12">
        <v>40000</v>
      </c>
      <c r="G11" s="12">
        <v>44000</v>
      </c>
    </row>
    <row r="12" spans="2:8" ht="24" thickBot="1" x14ac:dyDescent="0.5">
      <c r="B12" s="8"/>
      <c r="C12" s="13"/>
      <c r="D12" s="13"/>
      <c r="E12" s="18"/>
      <c r="F12" s="13"/>
      <c r="G12" s="13"/>
    </row>
    <row r="13" spans="2:8" ht="24" thickBot="1" x14ac:dyDescent="0.5">
      <c r="B13" s="9"/>
      <c r="C13" s="14">
        <f>SUM(C5:C12)</f>
        <v>90000</v>
      </c>
      <c r="D13" s="14">
        <f>SUM(D5:D12)</f>
        <v>100000</v>
      </c>
      <c r="E13" s="19"/>
      <c r="F13" s="14">
        <f>SUM(F5:F12)</f>
        <v>90000</v>
      </c>
      <c r="G13" s="14">
        <f>SUM(G5:G12)</f>
        <v>100000</v>
      </c>
    </row>
    <row r="15" spans="2:8" x14ac:dyDescent="0.45">
      <c r="B15" s="1" t="s">
        <v>14</v>
      </c>
      <c r="F15" s="30">
        <f>F13-C13</f>
        <v>0</v>
      </c>
      <c r="G15" s="30">
        <f>G13-D13</f>
        <v>0</v>
      </c>
      <c r="H15" s="1" t="s">
        <v>81</v>
      </c>
    </row>
    <row r="16" spans="2:8" x14ac:dyDescent="0.45">
      <c r="B16" s="1" t="s">
        <v>15</v>
      </c>
    </row>
    <row r="17" spans="1:4" x14ac:dyDescent="0.45">
      <c r="B17" s="1" t="s">
        <v>16</v>
      </c>
      <c r="D17" s="2">
        <v>48000</v>
      </c>
    </row>
    <row r="18" spans="1:4" x14ac:dyDescent="0.45">
      <c r="B18" s="20" t="s">
        <v>17</v>
      </c>
    </row>
    <row r="19" spans="1:4" x14ac:dyDescent="0.45">
      <c r="B19" s="1" t="s">
        <v>18</v>
      </c>
      <c r="C19" s="2">
        <v>25000</v>
      </c>
    </row>
    <row r="20" spans="1:4" x14ac:dyDescent="0.45">
      <c r="B20" s="1" t="s">
        <v>19</v>
      </c>
      <c r="C20" s="2">
        <v>5000</v>
      </c>
    </row>
    <row r="21" spans="1:4" x14ac:dyDescent="0.45">
      <c r="B21" s="1" t="s">
        <v>20</v>
      </c>
      <c r="C21" s="2">
        <v>5000</v>
      </c>
    </row>
    <row r="22" spans="1:4" ht="24" thickBot="1" x14ac:dyDescent="0.5">
      <c r="B22" s="1" t="s">
        <v>21</v>
      </c>
      <c r="C22" s="21">
        <v>2000</v>
      </c>
      <c r="D22" s="21">
        <f>-SUM(C19:C22)</f>
        <v>-37000</v>
      </c>
    </row>
    <row r="23" spans="1:4" x14ac:dyDescent="0.45">
      <c r="B23" s="1" t="str">
        <f>IF(D23&gt;0,"Net Income Before Tax",IF(D23&lt;0,"Net Loss before tax"))</f>
        <v>Net Income Before Tax</v>
      </c>
      <c r="D23" s="2">
        <f>D17+D22</f>
        <v>11000</v>
      </c>
    </row>
    <row r="24" spans="1:4" ht="24" thickBot="1" x14ac:dyDescent="0.5">
      <c r="A24" s="1" t="s">
        <v>24</v>
      </c>
      <c r="B24" s="1" t="s">
        <v>25</v>
      </c>
      <c r="D24" s="21">
        <v>-4000</v>
      </c>
    </row>
    <row r="25" spans="1:4" x14ac:dyDescent="0.45">
      <c r="B25" s="1" t="str">
        <f>IF(D25&gt;0,"Net Income",IF(D25&lt;0,"Net Loss "))</f>
        <v>Net Income</v>
      </c>
      <c r="D25" s="2">
        <f>D23+D24</f>
        <v>7000</v>
      </c>
    </row>
    <row r="26" spans="1:4" ht="24" thickBot="1" x14ac:dyDescent="0.5">
      <c r="A26" s="1" t="s">
        <v>22</v>
      </c>
      <c r="B26" s="1" t="s">
        <v>23</v>
      </c>
      <c r="D26" s="21">
        <f>F11</f>
        <v>40000</v>
      </c>
    </row>
    <row r="27" spans="1:4" x14ac:dyDescent="0.45">
      <c r="D27" s="2">
        <f>D25+D26</f>
        <v>47000</v>
      </c>
    </row>
    <row r="28" spans="1:4" x14ac:dyDescent="0.45">
      <c r="A28" s="1" t="s">
        <v>24</v>
      </c>
      <c r="B28" s="1" t="s">
        <v>26</v>
      </c>
      <c r="D28" s="2">
        <v>3000</v>
      </c>
    </row>
    <row r="29" spans="1:4" ht="24" thickBot="1" x14ac:dyDescent="0.5">
      <c r="B29" s="1" t="s">
        <v>27</v>
      </c>
      <c r="D29" s="22">
        <f>D27-D28</f>
        <v>44000</v>
      </c>
    </row>
    <row r="31" spans="1:4" x14ac:dyDescent="0.45">
      <c r="B31" s="3" t="s">
        <v>28</v>
      </c>
    </row>
    <row r="32" spans="1:4" x14ac:dyDescent="0.45">
      <c r="B32" s="1" t="s">
        <v>104</v>
      </c>
    </row>
    <row r="33" spans="2:2" x14ac:dyDescent="0.45">
      <c r="B33" s="1" t="s">
        <v>105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4"/>
  <sheetViews>
    <sheetView showGridLines="0" workbookViewId="0">
      <selection activeCell="C13" sqref="C13"/>
    </sheetView>
  </sheetViews>
  <sheetFormatPr defaultRowHeight="23.4" x14ac:dyDescent="0.45"/>
  <cols>
    <col min="1" max="1" width="8.88671875" style="1"/>
    <col min="2" max="2" width="17.5546875" style="1" customWidth="1"/>
    <col min="3" max="3" width="10.5546875" style="1" customWidth="1"/>
    <col min="4" max="4" width="12.21875" style="2" customWidth="1"/>
    <col min="5" max="5" width="11.21875" style="2" customWidth="1"/>
    <col min="6" max="6" width="15.109375" style="2" customWidth="1"/>
    <col min="7" max="7" width="8.88671875" style="2"/>
    <col min="8" max="8" width="13.44140625" style="2" bestFit="1" customWidth="1"/>
    <col min="9" max="27" width="8.88671875" style="1"/>
    <col min="28" max="28" width="13" style="1" bestFit="1" customWidth="1"/>
    <col min="29" max="16384" width="8.88671875" style="1"/>
  </cols>
  <sheetData>
    <row r="2" spans="1:8" x14ac:dyDescent="0.45">
      <c r="B2" s="1" t="s">
        <v>30</v>
      </c>
    </row>
    <row r="3" spans="1:8" x14ac:dyDescent="0.45">
      <c r="B3" s="1" t="s">
        <v>31</v>
      </c>
    </row>
    <row r="4" spans="1:8" x14ac:dyDescent="0.45">
      <c r="B4" s="1" t="s">
        <v>32</v>
      </c>
    </row>
    <row r="6" spans="1:8" x14ac:dyDescent="0.45">
      <c r="B6" s="20" t="s">
        <v>33</v>
      </c>
    </row>
    <row r="7" spans="1:8" x14ac:dyDescent="0.45">
      <c r="B7" s="1" t="s">
        <v>34</v>
      </c>
      <c r="H7" s="2">
        <f>F43</f>
        <v>13000</v>
      </c>
    </row>
    <row r="8" spans="1:8" x14ac:dyDescent="0.45">
      <c r="A8" s="24"/>
      <c r="B8" s="1" t="s">
        <v>42</v>
      </c>
      <c r="H8" s="2">
        <f>'Question  '!C21</f>
        <v>5000</v>
      </c>
    </row>
    <row r="9" spans="1:8" x14ac:dyDescent="0.45">
      <c r="B9" s="1" t="s">
        <v>43</v>
      </c>
      <c r="H9" s="2">
        <f>SUM(H7:H8)</f>
        <v>18000</v>
      </c>
    </row>
    <row r="11" spans="1:8" x14ac:dyDescent="0.45">
      <c r="B11" s="1" t="str">
        <f>IF(F11&lt;0," Increase in ",IF(F11&gt;0," Decrease In " ))</f>
        <v xml:space="preserve"> Increase in </v>
      </c>
      <c r="C11" s="1" t="str">
        <f>'Question  '!B6</f>
        <v>Accounts Recievable</v>
      </c>
      <c r="F11" s="2">
        <f>'Question  '!C6-'Question  '!D6</f>
        <v>-7000</v>
      </c>
    </row>
    <row r="12" spans="1:8" x14ac:dyDescent="0.45">
      <c r="B12" s="1" t="str">
        <f>IF(F12&lt;0," Increase in ",IF(F12&gt;0," Decrease In " ))</f>
        <v xml:space="preserve"> Increase in </v>
      </c>
      <c r="C12" s="1" t="str">
        <f>'Question  '!B7</f>
        <v xml:space="preserve">inventory </v>
      </c>
      <c r="F12" s="2">
        <f>'Question  '!C7-'Question  '!D7</f>
        <v>-3000</v>
      </c>
    </row>
    <row r="13" spans="1:8" x14ac:dyDescent="0.45">
      <c r="B13" s="1" t="str">
        <f>IF(F13&gt;0," Increase in ",IF(F13&lt;0," Decrease In " ))</f>
        <v xml:space="preserve"> Increase in </v>
      </c>
      <c r="C13" s="1" t="str">
        <f>'Question  '!E5</f>
        <v>Accounts Payable</v>
      </c>
      <c r="F13" s="2">
        <f>'Question  '!G5-'Question  '!F5</f>
        <v>3000</v>
      </c>
    </row>
    <row r="14" spans="1:8" ht="24" thickBot="1" x14ac:dyDescent="0.5">
      <c r="B14" s="1" t="str">
        <f>IF(F14&gt;0," Increase in ",IF(F14&lt;0," Decrease In " ))</f>
        <v xml:space="preserve"> Decrease In </v>
      </c>
      <c r="C14" s="1" t="str">
        <f>'Question  '!E6</f>
        <v>Notes payable</v>
      </c>
      <c r="F14" s="2">
        <f>'Question  '!G6-'Question  '!F6</f>
        <v>-20000</v>
      </c>
      <c r="H14" s="21">
        <f>SUM(F11:F14)</f>
        <v>-27000</v>
      </c>
    </row>
    <row r="15" spans="1:8" x14ac:dyDescent="0.45">
      <c r="B15" s="3" t="s">
        <v>44</v>
      </c>
      <c r="H15" s="2">
        <f>H9+H14</f>
        <v>-9000</v>
      </c>
    </row>
    <row r="16" spans="1:8" ht="24" thickBot="1" x14ac:dyDescent="0.5">
      <c r="B16" s="1" t="s">
        <v>45</v>
      </c>
      <c r="H16" s="21">
        <f>D48</f>
        <v>2000</v>
      </c>
    </row>
    <row r="17" spans="2:29" x14ac:dyDescent="0.45">
      <c r="B17" s="3" t="s">
        <v>53</v>
      </c>
      <c r="H17" s="2">
        <f>H15-H16</f>
        <v>-11000</v>
      </c>
    </row>
    <row r="19" spans="2:29" x14ac:dyDescent="0.45">
      <c r="B19" s="20" t="s">
        <v>54</v>
      </c>
    </row>
    <row r="20" spans="2:29" x14ac:dyDescent="0.45">
      <c r="B20" s="1" t="s">
        <v>55</v>
      </c>
      <c r="F20" s="2">
        <f>-D60</f>
        <v>-10000</v>
      </c>
      <c r="U20" s="20" t="s">
        <v>54</v>
      </c>
    </row>
    <row r="21" spans="2:29" ht="24" thickBot="1" x14ac:dyDescent="0.5">
      <c r="B21" s="1" t="str">
        <f>IF(F21&gt;0,"Sale of ",IF(F21&lt;0,"Purchase of "))</f>
        <v xml:space="preserve">Sale of </v>
      </c>
      <c r="C21" s="1" t="str">
        <f>'Question  '!B9</f>
        <v>Other assets</v>
      </c>
      <c r="F21" s="21">
        <f>'Question  '!C9-'Question  '!D9</f>
        <v>3000</v>
      </c>
      <c r="U21" s="1" t="s">
        <v>70</v>
      </c>
      <c r="AB21" s="1" t="s">
        <v>72</v>
      </c>
      <c r="AC21" s="1" t="s">
        <v>76</v>
      </c>
    </row>
    <row r="22" spans="2:29" ht="24" thickBot="1" x14ac:dyDescent="0.5">
      <c r="B22" s="3" t="s">
        <v>61</v>
      </c>
      <c r="H22" s="21">
        <f>F20+F21</f>
        <v>-7000</v>
      </c>
      <c r="U22" s="1" t="s">
        <v>73</v>
      </c>
      <c r="AB22" s="1" t="s">
        <v>71</v>
      </c>
    </row>
    <row r="23" spans="2:29" x14ac:dyDescent="0.45">
      <c r="U23" s="1" t="s">
        <v>74</v>
      </c>
      <c r="AB23" s="1" t="s">
        <v>71</v>
      </c>
    </row>
    <row r="24" spans="2:29" x14ac:dyDescent="0.45">
      <c r="B24" s="20" t="s">
        <v>62</v>
      </c>
      <c r="U24" s="1" t="s">
        <v>75</v>
      </c>
      <c r="AB24" s="1" t="s">
        <v>71</v>
      </c>
    </row>
    <row r="25" spans="2:29" x14ac:dyDescent="0.45">
      <c r="B25" s="1" t="s">
        <v>63</v>
      </c>
      <c r="F25" s="2">
        <f>-'Question  '!C22</f>
        <v>-2000</v>
      </c>
    </row>
    <row r="26" spans="2:29" x14ac:dyDescent="0.45">
      <c r="B26" s="1" t="s">
        <v>64</v>
      </c>
      <c r="F26" s="2">
        <f>-'Question  '!D28</f>
        <v>-3000</v>
      </c>
      <c r="U26" s="20" t="s">
        <v>62</v>
      </c>
    </row>
    <row r="27" spans="2:29" x14ac:dyDescent="0.45">
      <c r="B27" s="1" t="s">
        <v>65</v>
      </c>
      <c r="F27" s="2">
        <f>'Question  '!G9-'Question  '!F9</f>
        <v>15000</v>
      </c>
      <c r="U27" s="1" t="s">
        <v>77</v>
      </c>
      <c r="AB27" s="1" t="s">
        <v>71</v>
      </c>
    </row>
    <row r="28" spans="2:29" ht="24" thickBot="1" x14ac:dyDescent="0.5">
      <c r="B28" s="1" t="s">
        <v>66</v>
      </c>
      <c r="F28" s="21">
        <f>'Question  '!G10-'Question  '!F10</f>
        <v>6000</v>
      </c>
      <c r="U28" s="1" t="s">
        <v>78</v>
      </c>
      <c r="AB28" s="1" t="s">
        <v>71</v>
      </c>
    </row>
    <row r="29" spans="2:29" ht="24" thickBot="1" x14ac:dyDescent="0.5">
      <c r="B29" s="3" t="s">
        <v>67</v>
      </c>
      <c r="H29" s="21">
        <f>SUM(F25:F29)</f>
        <v>16000</v>
      </c>
      <c r="U29" s="1" t="s">
        <v>79</v>
      </c>
      <c r="AB29" s="1" t="s">
        <v>71</v>
      </c>
    </row>
    <row r="30" spans="2:29" x14ac:dyDescent="0.45">
      <c r="B30" s="1" t="str">
        <f>IF(H30&lt;0,"Decrease in ",IF(H30&gt;0,"Increase in"))</f>
        <v xml:space="preserve">Decrease in </v>
      </c>
      <c r="C30" s="1" t="str">
        <f>'Question  '!B5</f>
        <v>Cash &amp; Equivalents</v>
      </c>
      <c r="H30" s="2">
        <f>'Question  '!D5-'Question  '!C5</f>
        <v>-2000</v>
      </c>
      <c r="U30" s="1" t="s">
        <v>80</v>
      </c>
      <c r="AB30" s="1" t="s">
        <v>72</v>
      </c>
    </row>
    <row r="31" spans="2:29" x14ac:dyDescent="0.45">
      <c r="B31" s="1" t="s">
        <v>68</v>
      </c>
      <c r="H31" s="2">
        <f>'Question  '!C5</f>
        <v>5000</v>
      </c>
      <c r="U31" s="1" t="s">
        <v>64</v>
      </c>
      <c r="AB31" s="1" t="s">
        <v>72</v>
      </c>
    </row>
    <row r="32" spans="2:29" ht="24" thickBot="1" x14ac:dyDescent="0.5">
      <c r="B32" s="3" t="s">
        <v>69</v>
      </c>
      <c r="H32" s="29">
        <f>H31+H30</f>
        <v>3000</v>
      </c>
    </row>
    <row r="35" spans="1:8" x14ac:dyDescent="0.45">
      <c r="A35" s="20" t="s">
        <v>35</v>
      </c>
      <c r="B35" s="20" t="s">
        <v>36</v>
      </c>
      <c r="C35" s="20"/>
      <c r="D35" s="25"/>
      <c r="E35" s="25"/>
      <c r="F35" s="25"/>
    </row>
    <row r="36" spans="1:8" x14ac:dyDescent="0.45">
      <c r="B36" s="1" t="s">
        <v>37</v>
      </c>
      <c r="F36" s="2">
        <f>'Question  '!G11</f>
        <v>44000</v>
      </c>
    </row>
    <row r="37" spans="1:8" x14ac:dyDescent="0.45">
      <c r="A37" s="1" t="s">
        <v>24</v>
      </c>
      <c r="B37" s="1" t="s">
        <v>38</v>
      </c>
      <c r="F37" s="2">
        <f>-'Question  '!F11</f>
        <v>-40000</v>
      </c>
    </row>
    <row r="38" spans="1:8" x14ac:dyDescent="0.45">
      <c r="F38" s="2">
        <f>F36+F37</f>
        <v>4000</v>
      </c>
    </row>
    <row r="39" spans="1:8" x14ac:dyDescent="0.45">
      <c r="B39" s="3" t="s">
        <v>22</v>
      </c>
    </row>
    <row r="40" spans="1:8" x14ac:dyDescent="0.45">
      <c r="B40" s="1" t="s">
        <v>39</v>
      </c>
      <c r="F40" s="2">
        <f>'Question  '!C22</f>
        <v>2000</v>
      </c>
    </row>
    <row r="41" spans="1:8" x14ac:dyDescent="0.45">
      <c r="B41" s="1" t="s">
        <v>40</v>
      </c>
      <c r="F41" s="2">
        <f>-'Question  '!D24</f>
        <v>4000</v>
      </c>
    </row>
    <row r="42" spans="1:8" x14ac:dyDescent="0.45">
      <c r="B42" s="1" t="s">
        <v>26</v>
      </c>
      <c r="F42" s="2">
        <f>'Question  '!D28</f>
        <v>3000</v>
      </c>
    </row>
    <row r="43" spans="1:8" ht="24" thickBot="1" x14ac:dyDescent="0.5">
      <c r="B43" s="1" t="s">
        <v>41</v>
      </c>
      <c r="F43" s="22">
        <f>SUM(F38:F42)</f>
        <v>13000</v>
      </c>
    </row>
    <row r="45" spans="1:8" x14ac:dyDescent="0.45">
      <c r="A45" s="20" t="s">
        <v>46</v>
      </c>
      <c r="B45" s="20" t="s">
        <v>47</v>
      </c>
    </row>
    <row r="47" spans="1:8" ht="24" thickBot="1" x14ac:dyDescent="0.5">
      <c r="B47" s="26"/>
      <c r="C47" s="26"/>
      <c r="D47" s="26" t="s">
        <v>48</v>
      </c>
      <c r="E47" s="21"/>
      <c r="F47" s="21"/>
      <c r="G47" s="21"/>
      <c r="H47" s="21"/>
    </row>
    <row r="48" spans="1:8" x14ac:dyDescent="0.45">
      <c r="B48" s="1" t="s">
        <v>49</v>
      </c>
      <c r="D48" s="27">
        <f>H54-D54</f>
        <v>2000</v>
      </c>
      <c r="E48" s="2" t="s">
        <v>50</v>
      </c>
      <c r="H48" s="2">
        <f>'Question  '!F8</f>
        <v>3000</v>
      </c>
    </row>
    <row r="49" spans="1:8" x14ac:dyDescent="0.45">
      <c r="D49" s="28"/>
      <c r="E49" s="2" t="s">
        <v>51</v>
      </c>
      <c r="H49" s="2">
        <f>-'Question  '!D24</f>
        <v>4000</v>
      </c>
    </row>
    <row r="50" spans="1:8" x14ac:dyDescent="0.45">
      <c r="D50" s="28"/>
    </row>
    <row r="51" spans="1:8" x14ac:dyDescent="0.45">
      <c r="B51" s="1" t="s">
        <v>52</v>
      </c>
      <c r="D51" s="28">
        <f>'Question  '!G8</f>
        <v>5000</v>
      </c>
    </row>
    <row r="52" spans="1:8" x14ac:dyDescent="0.45">
      <c r="D52" s="28"/>
    </row>
    <row r="53" spans="1:8" x14ac:dyDescent="0.45">
      <c r="D53" s="28"/>
    </row>
    <row r="54" spans="1:8" x14ac:dyDescent="0.45">
      <c r="D54" s="23">
        <f>SUM(D50:D53)</f>
        <v>5000</v>
      </c>
      <c r="H54" s="23">
        <f>SUM(H48:H53)</f>
        <v>7000</v>
      </c>
    </row>
    <row r="56" spans="1:8" x14ac:dyDescent="0.45">
      <c r="A56" s="1" t="s">
        <v>56</v>
      </c>
      <c r="B56" s="3" t="s">
        <v>58</v>
      </c>
    </row>
    <row r="57" spans="1:8" ht="24" thickBot="1" x14ac:dyDescent="0.5">
      <c r="B57" s="26"/>
      <c r="C57" s="26"/>
      <c r="D57" s="26" t="s">
        <v>57</v>
      </c>
      <c r="E57" s="21"/>
      <c r="F57" s="21"/>
      <c r="G57" s="21"/>
      <c r="H57" s="21"/>
    </row>
    <row r="58" spans="1:8" x14ac:dyDescent="0.45">
      <c r="B58" s="1" t="s">
        <v>50</v>
      </c>
      <c r="D58" s="27">
        <f>'Question  '!C8</f>
        <v>50000</v>
      </c>
      <c r="E58" s="2" t="s">
        <v>59</v>
      </c>
      <c r="H58" s="2">
        <f>'Question  '!C21</f>
        <v>5000</v>
      </c>
    </row>
    <row r="59" spans="1:8" x14ac:dyDescent="0.45">
      <c r="D59" s="28"/>
    </row>
    <row r="60" spans="1:8" x14ac:dyDescent="0.45">
      <c r="B60" s="1" t="s">
        <v>60</v>
      </c>
      <c r="D60" s="28">
        <f>H64-D58</f>
        <v>10000</v>
      </c>
    </row>
    <row r="61" spans="1:8" x14ac:dyDescent="0.45">
      <c r="D61" s="28"/>
      <c r="E61" s="2" t="s">
        <v>52</v>
      </c>
      <c r="H61" s="2">
        <f>'Question  '!D8</f>
        <v>55000</v>
      </c>
    </row>
    <row r="62" spans="1:8" x14ac:dyDescent="0.45">
      <c r="D62" s="28"/>
    </row>
    <row r="63" spans="1:8" x14ac:dyDescent="0.45">
      <c r="D63" s="28"/>
    </row>
    <row r="64" spans="1:8" x14ac:dyDescent="0.45">
      <c r="D64" s="23">
        <f>D58+D60</f>
        <v>60000</v>
      </c>
      <c r="H64" s="23">
        <f>SUM(H58:H63)</f>
        <v>60000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3"/>
  <sheetViews>
    <sheetView showGridLines="0" workbookViewId="0">
      <selection activeCell="D13" sqref="D13"/>
    </sheetView>
  </sheetViews>
  <sheetFormatPr defaultRowHeight="23.4" x14ac:dyDescent="0.45"/>
  <cols>
    <col min="1" max="1" width="8.88671875" style="1"/>
    <col min="2" max="3" width="17.5546875" style="1" customWidth="1"/>
    <col min="4" max="4" width="10.5546875" style="1" customWidth="1"/>
    <col min="5" max="5" width="12.21875" style="2" customWidth="1"/>
    <col min="6" max="6" width="13.44140625" style="2" customWidth="1"/>
    <col min="7" max="8" width="15.109375" style="2" customWidth="1"/>
    <col min="9" max="9" width="8.88671875" style="2"/>
    <col min="10" max="10" width="13.44140625" style="2" bestFit="1" customWidth="1"/>
    <col min="11" max="29" width="8.88671875" style="1"/>
    <col min="30" max="30" width="13" style="1" bestFit="1" customWidth="1"/>
    <col min="31" max="16384" width="8.88671875" style="1"/>
  </cols>
  <sheetData>
    <row r="2" spans="1:23" x14ac:dyDescent="0.45">
      <c r="D2" s="3" t="s">
        <v>30</v>
      </c>
    </row>
    <row r="3" spans="1:23" x14ac:dyDescent="0.45">
      <c r="D3" s="3" t="s">
        <v>31</v>
      </c>
    </row>
    <row r="4" spans="1:23" x14ac:dyDescent="0.45">
      <c r="D4" s="3" t="s">
        <v>32</v>
      </c>
    </row>
    <row r="6" spans="1:23" x14ac:dyDescent="0.45">
      <c r="B6" s="20" t="s">
        <v>33</v>
      </c>
      <c r="C6" s="20"/>
    </row>
    <row r="7" spans="1:23" x14ac:dyDescent="0.45">
      <c r="B7" s="1" t="s">
        <v>87</v>
      </c>
      <c r="H7" s="2">
        <f>J34</f>
        <v>41000</v>
      </c>
    </row>
    <row r="8" spans="1:23" x14ac:dyDescent="0.45">
      <c r="A8" s="24"/>
      <c r="B8" s="1" t="s">
        <v>98</v>
      </c>
      <c r="H8" s="2">
        <f>E45</f>
        <v>45000</v>
      </c>
    </row>
    <row r="9" spans="1:23" x14ac:dyDescent="0.45">
      <c r="B9" s="1" t="s">
        <v>99</v>
      </c>
      <c r="H9" s="2">
        <f>E67</f>
        <v>5000</v>
      </c>
    </row>
    <row r="10" spans="1:23" x14ac:dyDescent="0.45">
      <c r="B10" s="3" t="s">
        <v>44</v>
      </c>
      <c r="J10" s="32">
        <f>H7-H8-H9</f>
        <v>-9000</v>
      </c>
    </row>
    <row r="11" spans="1:23" x14ac:dyDescent="0.45">
      <c r="B11" s="3"/>
    </row>
    <row r="12" spans="1:23" ht="24" thickBot="1" x14ac:dyDescent="0.5">
      <c r="B12" s="1" t="s">
        <v>107</v>
      </c>
      <c r="J12" s="21">
        <f>-E77</f>
        <v>-2000</v>
      </c>
    </row>
    <row r="13" spans="1:23" x14ac:dyDescent="0.45">
      <c r="B13" s="3" t="s">
        <v>53</v>
      </c>
      <c r="C13" s="3"/>
      <c r="J13" s="2">
        <f>J10+J12</f>
        <v>-11000</v>
      </c>
    </row>
    <row r="15" spans="1:23" x14ac:dyDescent="0.45">
      <c r="B15" s="20" t="s">
        <v>54</v>
      </c>
      <c r="C15" s="20"/>
    </row>
    <row r="16" spans="1:23" x14ac:dyDescent="0.45">
      <c r="B16" s="1" t="s">
        <v>108</v>
      </c>
      <c r="G16" s="2">
        <f>-E89</f>
        <v>-10000</v>
      </c>
      <c r="W16" s="20" t="s">
        <v>54</v>
      </c>
    </row>
    <row r="17" spans="1:31" ht="24" thickBot="1" x14ac:dyDescent="0.5">
      <c r="B17" s="1" t="str">
        <f>IF(G17&gt;0,"Sale of ",IF(G17&lt;0,"Purchase of "))</f>
        <v xml:space="preserve">Sale of </v>
      </c>
      <c r="D17" s="1" t="str">
        <f>'Question  '!B9</f>
        <v>Other assets</v>
      </c>
      <c r="G17" s="21">
        <f>'Question  '!C9-'Question  '!D9</f>
        <v>3000</v>
      </c>
      <c r="H17" s="33"/>
      <c r="W17" s="1" t="s">
        <v>70</v>
      </c>
      <c r="AD17" s="1" t="s">
        <v>72</v>
      </c>
      <c r="AE17" s="1" t="s">
        <v>76</v>
      </c>
    </row>
    <row r="18" spans="1:31" ht="24" thickBot="1" x14ac:dyDescent="0.5">
      <c r="B18" s="3" t="s">
        <v>61</v>
      </c>
      <c r="C18" s="3"/>
      <c r="J18" s="21">
        <f>G16+G17</f>
        <v>-7000</v>
      </c>
      <c r="W18" s="1" t="s">
        <v>73</v>
      </c>
      <c r="AD18" s="1" t="s">
        <v>71</v>
      </c>
    </row>
    <row r="19" spans="1:31" x14ac:dyDescent="0.45">
      <c r="W19" s="1" t="s">
        <v>74</v>
      </c>
      <c r="AD19" s="1" t="s">
        <v>71</v>
      </c>
    </row>
    <row r="20" spans="1:31" x14ac:dyDescent="0.45">
      <c r="B20" s="20" t="s">
        <v>62</v>
      </c>
      <c r="C20" s="20"/>
      <c r="W20" s="1" t="s">
        <v>75</v>
      </c>
      <c r="AD20" s="1" t="s">
        <v>71</v>
      </c>
    </row>
    <row r="21" spans="1:31" x14ac:dyDescent="0.45">
      <c r="B21" s="1" t="s">
        <v>63</v>
      </c>
      <c r="G21" s="2">
        <f>-'Question  '!C22</f>
        <v>-2000</v>
      </c>
    </row>
    <row r="22" spans="1:31" x14ac:dyDescent="0.45">
      <c r="B22" s="1" t="s">
        <v>64</v>
      </c>
      <c r="G22" s="2">
        <f>-'Question  '!D28</f>
        <v>-3000</v>
      </c>
      <c r="W22" s="20" t="s">
        <v>62</v>
      </c>
    </row>
    <row r="23" spans="1:31" x14ac:dyDescent="0.45">
      <c r="B23" s="1" t="s">
        <v>65</v>
      </c>
      <c r="G23" s="2">
        <f>'Question  '!G9-'Question  '!F9</f>
        <v>15000</v>
      </c>
      <c r="W23" s="1" t="s">
        <v>77</v>
      </c>
      <c r="AD23" s="1" t="s">
        <v>71</v>
      </c>
    </row>
    <row r="24" spans="1:31" ht="24" thickBot="1" x14ac:dyDescent="0.5">
      <c r="B24" s="1" t="s">
        <v>66</v>
      </c>
      <c r="G24" s="21">
        <f>'Question  '!G10-'Question  '!F10</f>
        <v>6000</v>
      </c>
      <c r="H24" s="33"/>
      <c r="W24" s="1" t="s">
        <v>78</v>
      </c>
      <c r="AD24" s="1" t="s">
        <v>71</v>
      </c>
    </row>
    <row r="25" spans="1:31" ht="24" thickBot="1" x14ac:dyDescent="0.5">
      <c r="B25" s="3" t="s">
        <v>67</v>
      </c>
      <c r="C25" s="3"/>
      <c r="J25" s="21">
        <f>SUM(G21:G25)</f>
        <v>16000</v>
      </c>
      <c r="W25" s="1" t="s">
        <v>79</v>
      </c>
      <c r="AD25" s="1" t="s">
        <v>71</v>
      </c>
    </row>
    <row r="26" spans="1:31" x14ac:dyDescent="0.45">
      <c r="B26" s="1" t="str">
        <f>IF(J26&lt;0,"Decrease in ",IF(J26&gt;0,"Increase in"))</f>
        <v xml:space="preserve">Decrease in </v>
      </c>
      <c r="C26" s="1" t="str">
        <f>'Question  '!B5</f>
        <v>Cash &amp; Equivalents</v>
      </c>
      <c r="J26" s="2">
        <f>'Question  '!D5-'Question  '!C5</f>
        <v>-2000</v>
      </c>
      <c r="W26" s="1" t="s">
        <v>80</v>
      </c>
      <c r="AD26" s="1" t="s">
        <v>72</v>
      </c>
    </row>
    <row r="27" spans="1:31" x14ac:dyDescent="0.45">
      <c r="B27" s="1" t="s">
        <v>68</v>
      </c>
      <c r="J27" s="2">
        <f>'Question  '!C5</f>
        <v>5000</v>
      </c>
      <c r="W27" s="1" t="s">
        <v>64</v>
      </c>
      <c r="AD27" s="1" t="s">
        <v>72</v>
      </c>
    </row>
    <row r="28" spans="1:31" ht="24" thickBot="1" x14ac:dyDescent="0.5">
      <c r="B28" s="3" t="s">
        <v>69</v>
      </c>
      <c r="C28" s="3"/>
      <c r="J28" s="29">
        <f>J27+J26</f>
        <v>3000</v>
      </c>
    </row>
    <row r="31" spans="1:31" x14ac:dyDescent="0.45">
      <c r="A31" s="1" t="s">
        <v>82</v>
      </c>
      <c r="B31" s="20" t="s">
        <v>83</v>
      </c>
      <c r="C31" s="20"/>
    </row>
    <row r="32" spans="1:31" x14ac:dyDescent="0.45">
      <c r="B32" s="20"/>
      <c r="C32" s="20"/>
    </row>
    <row r="33" spans="1:10" ht="24" thickBot="1" x14ac:dyDescent="0.5">
      <c r="B33" s="26"/>
      <c r="C33" s="26"/>
      <c r="D33" s="26"/>
      <c r="E33" s="26" t="s">
        <v>84</v>
      </c>
      <c r="F33" s="21"/>
      <c r="G33" s="21"/>
      <c r="H33" s="21"/>
      <c r="I33" s="21"/>
      <c r="J33" s="21"/>
    </row>
    <row r="34" spans="1:10" x14ac:dyDescent="0.45">
      <c r="B34" s="1" t="s">
        <v>50</v>
      </c>
      <c r="E34" s="27">
        <f>'Question  '!C6</f>
        <v>15000</v>
      </c>
      <c r="F34" s="32" t="s">
        <v>86</v>
      </c>
      <c r="G34" s="32"/>
      <c r="H34" s="32"/>
      <c r="I34" s="32"/>
      <c r="J34" s="32">
        <f>E40-J37</f>
        <v>41000</v>
      </c>
    </row>
    <row r="35" spans="1:10" x14ac:dyDescent="0.45">
      <c r="E35" s="28"/>
    </row>
    <row r="36" spans="1:10" x14ac:dyDescent="0.45">
      <c r="B36" s="1" t="s">
        <v>85</v>
      </c>
      <c r="E36" s="28">
        <f>'Question  '!D17</f>
        <v>48000</v>
      </c>
    </row>
    <row r="37" spans="1:10" x14ac:dyDescent="0.45">
      <c r="E37" s="28"/>
      <c r="F37" s="2" t="s">
        <v>52</v>
      </c>
      <c r="J37" s="2">
        <f>'Question  '!D6</f>
        <v>22000</v>
      </c>
    </row>
    <row r="38" spans="1:10" x14ac:dyDescent="0.45">
      <c r="E38" s="28"/>
    </row>
    <row r="39" spans="1:10" x14ac:dyDescent="0.45">
      <c r="E39" s="28"/>
    </row>
    <row r="40" spans="1:10" x14ac:dyDescent="0.45">
      <c r="E40" s="31">
        <f>SUM(E34:E39)</f>
        <v>63000</v>
      </c>
      <c r="J40" s="23">
        <f>J34+J37</f>
        <v>63000</v>
      </c>
    </row>
    <row r="42" spans="1:10" x14ac:dyDescent="0.45">
      <c r="A42" s="3" t="s">
        <v>46</v>
      </c>
      <c r="B42" s="20" t="s">
        <v>88</v>
      </c>
      <c r="C42" s="20"/>
    </row>
    <row r="44" spans="1:10" ht="24" thickBot="1" x14ac:dyDescent="0.5">
      <c r="B44" s="26"/>
      <c r="C44" s="26"/>
      <c r="D44" s="26" t="s">
        <v>89</v>
      </c>
      <c r="E44" s="26"/>
      <c r="F44" s="21"/>
      <c r="G44" s="21"/>
      <c r="H44" s="21"/>
      <c r="I44" s="21"/>
      <c r="J44" s="21"/>
    </row>
    <row r="45" spans="1:10" x14ac:dyDescent="0.45">
      <c r="B45" s="1" t="s">
        <v>97</v>
      </c>
      <c r="E45" s="27">
        <f>J51-E49</f>
        <v>45000</v>
      </c>
      <c r="F45" s="2" t="s">
        <v>90</v>
      </c>
      <c r="G45" s="32"/>
      <c r="H45" s="32"/>
      <c r="I45" s="32"/>
      <c r="J45" s="2">
        <f>'Question  '!F5</f>
        <v>5000</v>
      </c>
    </row>
    <row r="46" spans="1:10" x14ac:dyDescent="0.45">
      <c r="E46" s="28"/>
      <c r="F46" s="2" t="s">
        <v>91</v>
      </c>
      <c r="J46" s="2">
        <f>'Question  '!F6</f>
        <v>20000</v>
      </c>
    </row>
    <row r="47" spans="1:10" x14ac:dyDescent="0.45">
      <c r="E47" s="28"/>
    </row>
    <row r="48" spans="1:10" x14ac:dyDescent="0.45">
      <c r="A48" s="20"/>
      <c r="E48" s="28"/>
      <c r="F48" s="2" t="s">
        <v>94</v>
      </c>
      <c r="J48" s="2">
        <f>E56</f>
        <v>28000</v>
      </c>
    </row>
    <row r="49" spans="1:10" x14ac:dyDescent="0.45">
      <c r="B49" s="1" t="s">
        <v>92</v>
      </c>
      <c r="E49" s="28">
        <f>'Question  '!G5</f>
        <v>8000</v>
      </c>
    </row>
    <row r="50" spans="1:10" x14ac:dyDescent="0.45">
      <c r="B50" s="1" t="s">
        <v>93</v>
      </c>
      <c r="E50" s="28">
        <f>'Question  '!G6</f>
        <v>0</v>
      </c>
    </row>
    <row r="51" spans="1:10" x14ac:dyDescent="0.45">
      <c r="E51" s="31">
        <f>E49+E45</f>
        <v>53000</v>
      </c>
      <c r="J51" s="23">
        <f>SUM(J45:J50)</f>
        <v>53000</v>
      </c>
    </row>
    <row r="52" spans="1:10" x14ac:dyDescent="0.45">
      <c r="B52" s="3"/>
      <c r="C52" s="3"/>
    </row>
    <row r="53" spans="1:10" ht="24" thickBot="1" x14ac:dyDescent="0.5">
      <c r="B53" s="26"/>
      <c r="C53" s="26"/>
      <c r="D53" s="26"/>
      <c r="E53" s="26" t="s">
        <v>95</v>
      </c>
      <c r="F53" s="21"/>
      <c r="G53" s="21"/>
      <c r="H53" s="21"/>
      <c r="I53" s="21"/>
      <c r="J53" s="21"/>
    </row>
    <row r="54" spans="1:10" x14ac:dyDescent="0.45">
      <c r="B54" s="1" t="s">
        <v>50</v>
      </c>
      <c r="E54" s="27">
        <f>'Question  '!C7</f>
        <v>12000</v>
      </c>
      <c r="F54" s="2" t="s">
        <v>18</v>
      </c>
      <c r="J54" s="2">
        <f>'Question  '!C19</f>
        <v>25000</v>
      </c>
    </row>
    <row r="55" spans="1:10" x14ac:dyDescent="0.45">
      <c r="E55" s="28"/>
    </row>
    <row r="56" spans="1:10" x14ac:dyDescent="0.45">
      <c r="B56" s="3" t="s">
        <v>96</v>
      </c>
      <c r="C56" s="3"/>
      <c r="E56" s="28">
        <f>J60-E54</f>
        <v>28000</v>
      </c>
    </row>
    <row r="57" spans="1:10" x14ac:dyDescent="0.45">
      <c r="E57" s="28"/>
      <c r="F57" s="2" t="s">
        <v>52</v>
      </c>
      <c r="J57" s="2">
        <f>'Question  '!D7</f>
        <v>15000</v>
      </c>
    </row>
    <row r="58" spans="1:10" x14ac:dyDescent="0.45">
      <c r="E58" s="28"/>
    </row>
    <row r="59" spans="1:10" x14ac:dyDescent="0.45">
      <c r="E59" s="28"/>
    </row>
    <row r="60" spans="1:10" x14ac:dyDescent="0.45">
      <c r="E60" s="31">
        <f>E56+E54</f>
        <v>40000</v>
      </c>
      <c r="J60" s="23">
        <f>SUM(J54:J59)</f>
        <v>40000</v>
      </c>
    </row>
    <row r="61" spans="1:10" x14ac:dyDescent="0.45">
      <c r="E61" s="33"/>
      <c r="J61" s="33"/>
    </row>
    <row r="62" spans="1:10" x14ac:dyDescent="0.45">
      <c r="E62" s="33"/>
      <c r="J62" s="33"/>
    </row>
    <row r="63" spans="1:10" x14ac:dyDescent="0.45">
      <c r="A63" s="3" t="s">
        <v>56</v>
      </c>
      <c r="B63" s="20" t="s">
        <v>100</v>
      </c>
      <c r="E63" s="33"/>
      <c r="J63" s="33"/>
    </row>
    <row r="64" spans="1:10" x14ac:dyDescent="0.45">
      <c r="E64" s="33"/>
      <c r="J64" s="33"/>
    </row>
    <row r="65" spans="1:10" ht="24" thickBot="1" x14ac:dyDescent="0.5">
      <c r="B65" s="26"/>
      <c r="C65" s="26"/>
      <c r="D65" s="26" t="s">
        <v>101</v>
      </c>
      <c r="E65" s="26"/>
      <c r="F65" s="21"/>
      <c r="G65" s="21"/>
      <c r="H65" s="21"/>
      <c r="I65" s="21"/>
      <c r="J65" s="21"/>
    </row>
    <row r="66" spans="1:10" x14ac:dyDescent="0.45">
      <c r="E66" s="27"/>
      <c r="F66" s="2" t="s">
        <v>50</v>
      </c>
      <c r="G66" s="32"/>
      <c r="H66" s="32"/>
      <c r="I66" s="32"/>
      <c r="J66" s="2">
        <f>'Question  '!F7</f>
        <v>2000</v>
      </c>
    </row>
    <row r="67" spans="1:10" x14ac:dyDescent="0.45">
      <c r="B67" s="1" t="s">
        <v>103</v>
      </c>
      <c r="E67" s="28">
        <f>J72-E71</f>
        <v>5000</v>
      </c>
    </row>
    <row r="68" spans="1:10" x14ac:dyDescent="0.45">
      <c r="E68" s="28"/>
      <c r="F68" s="2" t="s">
        <v>102</v>
      </c>
      <c r="J68" s="2">
        <f>'Question  '!C20</f>
        <v>5000</v>
      </c>
    </row>
    <row r="69" spans="1:10" x14ac:dyDescent="0.45">
      <c r="E69" s="28"/>
    </row>
    <row r="70" spans="1:10" x14ac:dyDescent="0.45">
      <c r="E70" s="28"/>
    </row>
    <row r="71" spans="1:10" x14ac:dyDescent="0.45">
      <c r="B71" s="1" t="s">
        <v>52</v>
      </c>
      <c r="E71" s="28">
        <f>'Question  '!G7</f>
        <v>2000</v>
      </c>
    </row>
    <row r="72" spans="1:10" x14ac:dyDescent="0.45">
      <c r="E72" s="31">
        <f>E67+E71</f>
        <v>7000</v>
      </c>
      <c r="J72" s="23">
        <f>SUM(J66:J71)</f>
        <v>7000</v>
      </c>
    </row>
    <row r="73" spans="1:10" x14ac:dyDescent="0.45">
      <c r="E73" s="33"/>
      <c r="J73" s="33"/>
    </row>
    <row r="75" spans="1:10" x14ac:dyDescent="0.45">
      <c r="A75" s="20" t="s">
        <v>106</v>
      </c>
      <c r="B75" s="20" t="s">
        <v>47</v>
      </c>
      <c r="C75" s="20"/>
    </row>
    <row r="76" spans="1:10" ht="24" thickBot="1" x14ac:dyDescent="0.5">
      <c r="B76" s="26"/>
      <c r="C76" s="26"/>
      <c r="D76" s="26"/>
      <c r="E76" s="26" t="s">
        <v>48</v>
      </c>
      <c r="F76" s="21"/>
      <c r="G76" s="21"/>
      <c r="H76" s="21"/>
      <c r="I76" s="21"/>
      <c r="J76" s="21"/>
    </row>
    <row r="77" spans="1:10" x14ac:dyDescent="0.45">
      <c r="B77" s="1" t="s">
        <v>110</v>
      </c>
      <c r="E77" s="27">
        <f>J83-E80</f>
        <v>2000</v>
      </c>
      <c r="F77" s="2" t="s">
        <v>50</v>
      </c>
      <c r="J77" s="2">
        <f>'Question  '!F8</f>
        <v>3000</v>
      </c>
    </row>
    <row r="78" spans="1:10" x14ac:dyDescent="0.45">
      <c r="E78" s="28"/>
      <c r="F78" s="2" t="s">
        <v>51</v>
      </c>
      <c r="J78" s="2">
        <f>-'Question  '!D24</f>
        <v>4000</v>
      </c>
    </row>
    <row r="79" spans="1:10" x14ac:dyDescent="0.45">
      <c r="E79" s="28"/>
    </row>
    <row r="80" spans="1:10" x14ac:dyDescent="0.45">
      <c r="B80" s="1" t="s">
        <v>52</v>
      </c>
      <c r="E80" s="28">
        <f>'Question  '!G8</f>
        <v>5000</v>
      </c>
    </row>
    <row r="81" spans="1:10" x14ac:dyDescent="0.45">
      <c r="E81" s="28"/>
    </row>
    <row r="82" spans="1:10" x14ac:dyDescent="0.45">
      <c r="E82" s="28"/>
    </row>
    <row r="83" spans="1:10" x14ac:dyDescent="0.45">
      <c r="E83" s="23">
        <f>E80+E77</f>
        <v>7000</v>
      </c>
      <c r="J83" s="23">
        <f>SUM(J77:J82)</f>
        <v>7000</v>
      </c>
    </row>
    <row r="85" spans="1:10" x14ac:dyDescent="0.45">
      <c r="A85" s="1" t="s">
        <v>109</v>
      </c>
      <c r="B85" s="3" t="s">
        <v>58</v>
      </c>
      <c r="C85" s="3"/>
    </row>
    <row r="86" spans="1:10" ht="24" thickBot="1" x14ac:dyDescent="0.5">
      <c r="B86" s="26"/>
      <c r="C86" s="26"/>
      <c r="D86" s="26"/>
      <c r="E86" s="26" t="s">
        <v>57</v>
      </c>
      <c r="F86" s="21"/>
      <c r="G86" s="21"/>
      <c r="H86" s="21"/>
      <c r="I86" s="21"/>
      <c r="J86" s="21"/>
    </row>
    <row r="87" spans="1:10" x14ac:dyDescent="0.45">
      <c r="B87" s="1" t="s">
        <v>50</v>
      </c>
      <c r="E87" s="27">
        <f>'Question  '!C8</f>
        <v>50000</v>
      </c>
      <c r="F87" s="2" t="s">
        <v>59</v>
      </c>
      <c r="J87" s="2">
        <f>'Question  '!C21</f>
        <v>5000</v>
      </c>
    </row>
    <row r="88" spans="1:10" x14ac:dyDescent="0.45">
      <c r="E88" s="28"/>
    </row>
    <row r="89" spans="1:10" x14ac:dyDescent="0.45">
      <c r="B89" s="1" t="s">
        <v>60</v>
      </c>
      <c r="E89" s="28">
        <f>J93-E87</f>
        <v>10000</v>
      </c>
    </row>
    <row r="90" spans="1:10" x14ac:dyDescent="0.45">
      <c r="E90" s="28"/>
      <c r="F90" s="2" t="s">
        <v>52</v>
      </c>
      <c r="J90" s="2">
        <f>'Question  '!D8</f>
        <v>55000</v>
      </c>
    </row>
    <row r="91" spans="1:10" x14ac:dyDescent="0.45">
      <c r="E91" s="28"/>
    </row>
    <row r="92" spans="1:10" x14ac:dyDescent="0.45">
      <c r="E92" s="28"/>
    </row>
    <row r="93" spans="1:10" x14ac:dyDescent="0.45">
      <c r="E93" s="23">
        <f>E87+E89</f>
        <v>60000</v>
      </c>
      <c r="J93" s="23">
        <f>SUM(J87:J92)</f>
        <v>60000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 </vt:lpstr>
      <vt:lpstr>ANSWER INDIRECT METHOD </vt:lpstr>
      <vt:lpstr>ANSWER DIRECT 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icom</dc:creator>
  <cp:lastModifiedBy>icom</cp:lastModifiedBy>
  <dcterms:created xsi:type="dcterms:W3CDTF">2021-01-15T17:49:40Z</dcterms:created>
  <dcterms:modified xsi:type="dcterms:W3CDTF">2021-01-19T07:22:22Z</dcterms:modified>
</cp:coreProperties>
</file>